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1317C75C-25FD-4320-A3B2-1270B0A08A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Table1!$2:$6</definedName>
    <definedName name="_xlnm.Print_Area" localSheetId="0">Table1!$A$1:$L$48</definedName>
  </definedNames>
  <calcPr calcId="181029"/>
</workbook>
</file>

<file path=xl/calcChain.xml><?xml version="1.0" encoding="utf-8"?>
<calcChain xmlns="http://schemas.openxmlformats.org/spreadsheetml/2006/main">
  <c r="J47" i="1" l="1"/>
  <c r="K32" i="1" l="1"/>
  <c r="F13" i="1"/>
  <c r="F39" i="1"/>
  <c r="F40" i="1"/>
  <c r="F41" i="1"/>
  <c r="F44" i="1"/>
  <c r="J33" i="1" l="1"/>
  <c r="G33" i="1"/>
  <c r="G32" i="1" s="1"/>
  <c r="D33" i="1"/>
  <c r="J38" i="1"/>
  <c r="G38" i="1"/>
  <c r="D38" i="1"/>
  <c r="E32" i="1"/>
  <c r="H32" i="1"/>
  <c r="J32" i="1"/>
  <c r="D32" i="1"/>
  <c r="J11" i="1"/>
  <c r="G11" i="1"/>
  <c r="D11" i="1"/>
  <c r="J10" i="1"/>
  <c r="G10" i="1"/>
  <c r="D10" i="1"/>
  <c r="K37" i="1" l="1"/>
  <c r="J37" i="1"/>
  <c r="H37" i="1"/>
  <c r="G37" i="1"/>
  <c r="E37" i="1"/>
  <c r="D37" i="1"/>
  <c r="L40" i="1"/>
  <c r="I40" i="1"/>
  <c r="L47" i="1"/>
  <c r="L46" i="1" s="1"/>
  <c r="L45" i="1" s="1"/>
  <c r="K46" i="1"/>
  <c r="K45" i="1" s="1"/>
  <c r="L44" i="1"/>
  <c r="L43" i="1" s="1"/>
  <c r="L42" i="1" s="1"/>
  <c r="K43" i="1"/>
  <c r="K42" i="1" s="1"/>
  <c r="L41" i="1"/>
  <c r="L39" i="1"/>
  <c r="L38" i="1"/>
  <c r="L36" i="1"/>
  <c r="L35" i="1" s="1"/>
  <c r="K35" i="1"/>
  <c r="L34" i="1"/>
  <c r="L33" i="1"/>
  <c r="L31" i="1"/>
  <c r="L30" i="1"/>
  <c r="L29" i="1"/>
  <c r="K28" i="1"/>
  <c r="L27" i="1"/>
  <c r="L26" i="1" s="1"/>
  <c r="K26" i="1"/>
  <c r="L25" i="1"/>
  <c r="L24" i="1" s="1"/>
  <c r="K24" i="1"/>
  <c r="L22" i="1"/>
  <c r="L21" i="1"/>
  <c r="L20" i="1"/>
  <c r="K19" i="1"/>
  <c r="L18" i="1"/>
  <c r="L17" i="1"/>
  <c r="K16" i="1"/>
  <c r="L15" i="1"/>
  <c r="L14" i="1" s="1"/>
  <c r="K14" i="1"/>
  <c r="L13" i="1"/>
  <c r="L12" i="1"/>
  <c r="L11" i="1"/>
  <c r="L10" i="1"/>
  <c r="K9" i="1"/>
  <c r="I47" i="1"/>
  <c r="I46" i="1" s="1"/>
  <c r="I45" i="1" s="1"/>
  <c r="H46" i="1"/>
  <c r="H45" i="1" s="1"/>
  <c r="I43" i="1"/>
  <c r="I42" i="1" s="1"/>
  <c r="H43" i="1"/>
  <c r="H42" i="1" s="1"/>
  <c r="I41" i="1"/>
  <c r="I38" i="1"/>
  <c r="I36" i="1"/>
  <c r="I35" i="1" s="1"/>
  <c r="H35" i="1"/>
  <c r="I34" i="1"/>
  <c r="I33" i="1"/>
  <c r="I31" i="1"/>
  <c r="I30" i="1"/>
  <c r="I29" i="1"/>
  <c r="H28" i="1"/>
  <c r="I27" i="1"/>
  <c r="I26" i="1" s="1"/>
  <c r="H26" i="1"/>
  <c r="I25" i="1"/>
  <c r="I24" i="1" s="1"/>
  <c r="H24" i="1"/>
  <c r="I22" i="1"/>
  <c r="I21" i="1"/>
  <c r="I20" i="1"/>
  <c r="H19" i="1"/>
  <c r="I18" i="1"/>
  <c r="I17" i="1"/>
  <c r="I16" i="1" s="1"/>
  <c r="H16" i="1"/>
  <c r="I15" i="1"/>
  <c r="I14" i="1" s="1"/>
  <c r="H14" i="1"/>
  <c r="I12" i="1"/>
  <c r="I11" i="1"/>
  <c r="I10" i="1"/>
  <c r="H9" i="1"/>
  <c r="F47" i="1"/>
  <c r="F46" i="1" s="1"/>
  <c r="F45" i="1" s="1"/>
  <c r="F43" i="1"/>
  <c r="F42" i="1" s="1"/>
  <c r="F38" i="1"/>
  <c r="F36" i="1"/>
  <c r="F35" i="1" s="1"/>
  <c r="F34" i="1"/>
  <c r="F33" i="1"/>
  <c r="F31" i="1"/>
  <c r="F30" i="1"/>
  <c r="F29" i="1"/>
  <c r="F27" i="1"/>
  <c r="F26" i="1" s="1"/>
  <c r="F25" i="1"/>
  <c r="F24" i="1" s="1"/>
  <c r="F22" i="1"/>
  <c r="F21" i="1"/>
  <c r="F20" i="1"/>
  <c r="F18" i="1"/>
  <c r="F17" i="1"/>
  <c r="F15" i="1"/>
  <c r="F14" i="1" s="1"/>
  <c r="F12" i="1"/>
  <c r="F11" i="1"/>
  <c r="F10" i="1"/>
  <c r="E46" i="1"/>
  <c r="E45" i="1" s="1"/>
  <c r="E43" i="1"/>
  <c r="E42" i="1" s="1"/>
  <c r="E35" i="1"/>
  <c r="E28" i="1"/>
  <c r="E26" i="1"/>
  <c r="E24" i="1"/>
  <c r="E19" i="1"/>
  <c r="E16" i="1"/>
  <c r="E14" i="1"/>
  <c r="E9" i="1"/>
  <c r="I32" i="1" l="1"/>
  <c r="L32" i="1"/>
  <c r="F32" i="1"/>
  <c r="L37" i="1"/>
  <c r="F37" i="1"/>
  <c r="I37" i="1"/>
  <c r="H8" i="1"/>
  <c r="I19" i="1"/>
  <c r="K8" i="1"/>
  <c r="L16" i="1"/>
  <c r="L28" i="1"/>
  <c r="L19" i="1"/>
  <c r="H23" i="1"/>
  <c r="K23" i="1"/>
  <c r="K7" i="1" s="1"/>
  <c r="K6" i="1" s="1"/>
  <c r="I28" i="1"/>
  <c r="L9" i="1"/>
  <c r="I9" i="1"/>
  <c r="F16" i="1"/>
  <c r="F28" i="1"/>
  <c r="F19" i="1"/>
  <c r="F9" i="1"/>
  <c r="E23" i="1"/>
  <c r="E8" i="1"/>
  <c r="G46" i="1"/>
  <c r="G45" i="1" s="1"/>
  <c r="J46" i="1"/>
  <c r="J45" i="1" s="1"/>
  <c r="D46" i="1"/>
  <c r="D45" i="1" s="1"/>
  <c r="G43" i="1"/>
  <c r="G42" i="1" s="1"/>
  <c r="J43" i="1"/>
  <c r="J42" i="1" s="1"/>
  <c r="D43" i="1"/>
  <c r="D42" i="1" s="1"/>
  <c r="G35" i="1"/>
  <c r="J35" i="1"/>
  <c r="D35" i="1"/>
  <c r="G28" i="1"/>
  <c r="J28" i="1"/>
  <c r="D28" i="1"/>
  <c r="G26" i="1"/>
  <c r="J26" i="1"/>
  <c r="D26" i="1"/>
  <c r="G24" i="1"/>
  <c r="J24" i="1"/>
  <c r="D24" i="1"/>
  <c r="G19" i="1"/>
  <c r="J19" i="1"/>
  <c r="D19" i="1"/>
  <c r="G16" i="1"/>
  <c r="J16" i="1"/>
  <c r="D16" i="1"/>
  <c r="G14" i="1"/>
  <c r="J14" i="1"/>
  <c r="D14" i="1"/>
  <c r="G9" i="1"/>
  <c r="J9" i="1"/>
  <c r="D9" i="1"/>
  <c r="D8" i="1" l="1"/>
  <c r="I23" i="1"/>
  <c r="I8" i="1"/>
  <c r="L8" i="1"/>
  <c r="H7" i="1"/>
  <c r="H6" i="1" s="1"/>
  <c r="L23" i="1"/>
  <c r="F8" i="1"/>
  <c r="F23" i="1"/>
  <c r="D23" i="1"/>
  <c r="D7" i="1" s="1"/>
  <c r="J23" i="1"/>
  <c r="G23" i="1"/>
  <c r="J8" i="1"/>
  <c r="G8" i="1"/>
  <c r="E7" i="1"/>
  <c r="E6" i="1" s="1"/>
  <c r="I7" i="1" l="1"/>
  <c r="I6" i="1" s="1"/>
  <c r="L7" i="1"/>
  <c r="L6" i="1" s="1"/>
  <c r="F7" i="1"/>
  <c r="F6" i="1" s="1"/>
  <c r="D6" i="1"/>
  <c r="G7" i="1"/>
  <c r="G6" i="1" s="1"/>
  <c r="J7" i="1"/>
  <c r="J6" i="1" s="1"/>
</calcChain>
</file>

<file path=xl/sharedStrings.xml><?xml version="1.0" encoding="utf-8"?>
<sst xmlns="http://schemas.openxmlformats.org/spreadsheetml/2006/main" count="141" uniqueCount="58">
  <si>
    <t/>
  </si>
  <si>
    <t>рубли</t>
  </si>
  <si>
    <t>Наименование</t>
  </si>
  <si>
    <t>ЦСР</t>
  </si>
  <si>
    <t>ВР</t>
  </si>
  <si>
    <t>Сумма на 2021 год</t>
  </si>
  <si>
    <t>Сумма на 2022 год</t>
  </si>
  <si>
    <t>ВСЕГО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</si>
  <si>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</si>
  <si>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</si>
  <si>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</si>
  <si>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</si>
  <si>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</si>
  <si>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</si>
  <si>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</si>
  <si>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</si>
  <si>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</si>
  <si>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</si>
  <si>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</si>
  <si>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</si>
  <si>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</si>
  <si>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</si>
  <si>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Глава муниципального образования</t>
  </si>
  <si>
    <t>99 1 00 11600</t>
  </si>
  <si>
    <t>Депутаты представительного органа муниципального образования</t>
  </si>
  <si>
    <t>99 1 00 11720</t>
  </si>
  <si>
    <t>Председатель контрольно-счетной палаты муниципального образования и его заместители</t>
  </si>
  <si>
    <t>99 1 00 11740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</si>
  <si>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</si>
  <si>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</si>
  <si>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</si>
  <si>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</si>
  <si>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</si>
  <si>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</si>
  <si>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Расходы по обеспечению противопожарной и антитеррористической безопасности</t>
  </si>
  <si>
    <t>99 5 00 91004</t>
  </si>
  <si>
    <t>Социальное обеспечение и иные выплаты населению</t>
  </si>
  <si>
    <t>300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</si>
  <si>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</si>
  <si>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</si>
  <si>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</si>
  <si>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</si>
  <si>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</si>
  <si>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</si>
  <si>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</si>
  <si>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</si>
  <si>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</si>
  <si>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</si>
  <si>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</si>
  <si>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Условно утвержденные расходы</t>
  </si>
  <si>
    <t>99 9 00 00000</t>
  </si>
  <si>
    <t>Сумма уточнений (+, -)</t>
  </si>
  <si>
    <t>2022 с уточнениями</t>
  </si>
  <si>
    <t>Предоставление субсидий бюджетным, автономным учреждениям и иным некоммерческим организациям</t>
  </si>
  <si>
    <t>Сумма на 2023 год</t>
  </si>
  <si>
    <t>2023 с уточнениями</t>
  </si>
  <si>
    <t xml:space="preserve">Распределение бюджетных ассигнований по целевым статьям и группам видов расходов на реализацию непрограммных расходов                                                 на 2021 год и на плановый период 2022 и 2023 годов        </t>
  </si>
  <si>
    <t>Приложение № 06
к решению __________________________ 
№_____ от «____» _____________ 20__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</si>
</sst>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top" wrapText="1"/>
    </xf>
    <xf numFmtId="4" fontId="5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P19" sqref="P19"/>
    </sheetView>
  </sheetViews>
  <sheetFormatPr defaultRowHeight="12.75" outlineLevelCol="1" x14ac:dyDescent="0.2"/>
  <cols>
    <col min="1" max="1" width="92.5" customWidth="1"/>
    <col min="2" max="2" width="17.1640625" customWidth="1"/>
    <col min="3" max="3" width="8.83203125" customWidth="1"/>
    <col min="4" max="4" width="20.33203125" customWidth="1"/>
    <col min="5" max="6" width="18" hidden="1" customWidth="1" outlineLevel="1"/>
    <col min="7" max="7" width="20" customWidth="1" collapsed="1"/>
    <col min="8" max="9" width="18" hidden="1" customWidth="1" outlineLevel="1"/>
    <col min="10" max="10" width="20" customWidth="1" collapsed="1"/>
    <col min="11" max="12" width="18" hidden="1" customWidth="1" outlineLevel="1"/>
    <col min="13" max="13" width="9.33203125" collapsed="1"/>
  </cols>
  <sheetData>
    <row r="1" spans="1:12" x14ac:dyDescent="0.2">
      <c r="A1" t="s">
        <v>0</v>
      </c>
    </row>
    <row r="2" spans="1:12" ht="56.65" customHeight="1" x14ac:dyDescent="0.2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8.25" customHeight="1" x14ac:dyDescent="0.2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3.7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8.9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3" t="s">
        <v>51</v>
      </c>
      <c r="F5" s="1" t="s">
        <v>5</v>
      </c>
      <c r="G5" s="1" t="s">
        <v>6</v>
      </c>
      <c r="H5" s="13" t="s">
        <v>51</v>
      </c>
      <c r="I5" s="16" t="s">
        <v>52</v>
      </c>
      <c r="J5" s="1" t="s">
        <v>54</v>
      </c>
      <c r="K5" s="13" t="s">
        <v>51</v>
      </c>
      <c r="L5" s="16" t="s">
        <v>55</v>
      </c>
    </row>
    <row r="6" spans="1:12" ht="13.15" customHeight="1" x14ac:dyDescent="0.2">
      <c r="A6" s="2" t="s">
        <v>7</v>
      </c>
      <c r="B6" s="1" t="s">
        <v>0</v>
      </c>
      <c r="C6" s="1" t="s">
        <v>0</v>
      </c>
      <c r="D6" s="3">
        <f>D7</f>
        <v>199864713.75999999</v>
      </c>
      <c r="E6" s="3">
        <f>E7</f>
        <v>0</v>
      </c>
      <c r="F6" s="3">
        <f>F7</f>
        <v>199864713.75999999</v>
      </c>
      <c r="G6" s="3">
        <f t="shared" ref="G6:J6" si="0">G7</f>
        <v>217827123.53</v>
      </c>
      <c r="H6" s="3">
        <f>H7</f>
        <v>27695066.52</v>
      </c>
      <c r="I6" s="3">
        <f>I7</f>
        <v>245522190.05000001</v>
      </c>
      <c r="J6" s="3">
        <f t="shared" si="0"/>
        <v>238635616.16</v>
      </c>
      <c r="K6" s="3">
        <f>K7</f>
        <v>0</v>
      </c>
      <c r="L6" s="3">
        <f>L7</f>
        <v>238635616.16</v>
      </c>
    </row>
    <row r="7" spans="1:12" ht="14.45" customHeight="1" x14ac:dyDescent="0.2">
      <c r="A7" s="4" t="s">
        <v>8</v>
      </c>
      <c r="B7" s="5" t="s">
        <v>9</v>
      </c>
      <c r="C7" s="5" t="s">
        <v>0</v>
      </c>
      <c r="D7" s="6">
        <f t="shared" ref="D7:L7" si="1">D8+D23+D42+D45</f>
        <v>199864713.75999999</v>
      </c>
      <c r="E7" s="6">
        <f t="shared" si="1"/>
        <v>0</v>
      </c>
      <c r="F7" s="6">
        <f t="shared" si="1"/>
        <v>199864713.75999999</v>
      </c>
      <c r="G7" s="6">
        <f t="shared" si="1"/>
        <v>217827123.53</v>
      </c>
      <c r="H7" s="6">
        <f t="shared" si="1"/>
        <v>27695066.52</v>
      </c>
      <c r="I7" s="6">
        <f t="shared" si="1"/>
        <v>245522190.05000001</v>
      </c>
      <c r="J7" s="6">
        <f t="shared" si="1"/>
        <v>238635616.16</v>
      </c>
      <c r="K7" s="6">
        <f t="shared" si="1"/>
        <v>0</v>
      </c>
      <c r="L7" s="6">
        <f t="shared" si="1"/>
        <v>238635616.16</v>
      </c>
    </row>
    <row r="8" spans="1:12" ht="16.5" customHeight="1" x14ac:dyDescent="0.2">
      <c r="A8" s="4" t="s">
        <v>10</v>
      </c>
      <c r="B8" s="5" t="s">
        <v>11</v>
      </c>
      <c r="C8" s="5" t="s">
        <v>0</v>
      </c>
      <c r="D8" s="6">
        <f>D9+D14+D16+D19</f>
        <v>166594075.75999999</v>
      </c>
      <c r="E8" s="6">
        <f>E9+E14+E16+E19</f>
        <v>0</v>
      </c>
      <c r="F8" s="6">
        <f>F9+F14+F16+F19</f>
        <v>166594075.75999999</v>
      </c>
      <c r="G8" s="6">
        <f t="shared" ref="G8:J8" si="2">G9+G14+G16+G19</f>
        <v>171611688</v>
      </c>
      <c r="H8" s="6">
        <f>H9+H14+H16+H19</f>
        <v>0</v>
      </c>
      <c r="I8" s="6">
        <f>I9+I14+I16+I19</f>
        <v>171611688</v>
      </c>
      <c r="J8" s="6">
        <f t="shared" si="2"/>
        <v>175526179</v>
      </c>
      <c r="K8" s="6">
        <f>K9+K14+K16+K19</f>
        <v>0</v>
      </c>
      <c r="L8" s="6">
        <f>L9+L14+L16+L19</f>
        <v>175526179</v>
      </c>
    </row>
    <row r="9" spans="1:12" ht="13.5" x14ac:dyDescent="0.2">
      <c r="A9" s="7" t="s">
        <v>12</v>
      </c>
      <c r="B9" s="8" t="s">
        <v>13</v>
      </c>
      <c r="C9" s="8" t="s">
        <v>0</v>
      </c>
      <c r="D9" s="9">
        <f>D10+D11+D12+D13</f>
        <v>154069028.75999999</v>
      </c>
      <c r="E9" s="9">
        <f>E10+E11+E12+E13</f>
        <v>0</v>
      </c>
      <c r="F9" s="9">
        <f>F10+F11+F12+F13</f>
        <v>154069028.75999999</v>
      </c>
      <c r="G9" s="9">
        <f t="shared" ref="G9:J9" si="3">G10+G11+G12+G13</f>
        <v>158691969</v>
      </c>
      <c r="H9" s="9">
        <f>H10+H11+H12+H13</f>
        <v>0</v>
      </c>
      <c r="I9" s="9">
        <f>I10+I11+I12+I13</f>
        <v>158691969</v>
      </c>
      <c r="J9" s="9">
        <f t="shared" si="3"/>
        <v>162151974</v>
      </c>
      <c r="K9" s="9">
        <f>K10+K11+K12+K13</f>
        <v>0</v>
      </c>
      <c r="L9" s="9">
        <f>L10+L11+L12+L13</f>
        <v>162151974</v>
      </c>
    </row>
    <row r="10" spans="1:12" ht="14.45" customHeight="1" x14ac:dyDescent="0.2">
      <c r="A10" s="10" t="s">
        <v>14</v>
      </c>
      <c r="B10" s="11" t="s">
        <v>13</v>
      </c>
      <c r="C10" s="11" t="s">
        <v>15</v>
      </c>
      <c r="D10" s="12">
        <f>4205086+125855775</f>
        <v>130060861</v>
      </c>
      <c r="E10" s="12">
        <v>0</v>
      </c>
      <c r="F10" s="12">
        <f>D10+E10</f>
        <v>130060861</v>
      </c>
      <c r="G10" s="12">
        <f>4712304+130311773</f>
        <v>135024077</v>
      </c>
      <c r="H10" s="12">
        <v>0</v>
      </c>
      <c r="I10" s="12">
        <f>G10+H10</f>
        <v>135024077</v>
      </c>
      <c r="J10" s="12">
        <f>4856731+134220961</f>
        <v>139077692</v>
      </c>
      <c r="K10" s="12">
        <v>0</v>
      </c>
      <c r="L10" s="12">
        <f>J10+K10</f>
        <v>139077692</v>
      </c>
    </row>
    <row r="11" spans="1:12" x14ac:dyDescent="0.2">
      <c r="A11" s="10" t="s">
        <v>16</v>
      </c>
      <c r="B11" s="11" t="s">
        <v>13</v>
      </c>
      <c r="C11" s="11" t="s">
        <v>17</v>
      </c>
      <c r="D11" s="12">
        <f>144288+23014254.76</f>
        <v>23158542.760000002</v>
      </c>
      <c r="E11" s="12">
        <v>0</v>
      </c>
      <c r="F11" s="12">
        <f>D11+E11</f>
        <v>23158542.760000002</v>
      </c>
      <c r="G11" s="12">
        <f>184108+22634159</f>
        <v>22818267</v>
      </c>
      <c r="H11" s="12">
        <v>0</v>
      </c>
      <c r="I11" s="12">
        <f>G11+H11</f>
        <v>22818267</v>
      </c>
      <c r="J11" s="12">
        <f>155917+22068740</f>
        <v>22224657</v>
      </c>
      <c r="K11" s="12">
        <v>0</v>
      </c>
      <c r="L11" s="12">
        <f>J11+K11</f>
        <v>22224657</v>
      </c>
    </row>
    <row r="12" spans="1:12" x14ac:dyDescent="0.2">
      <c r="A12" s="10" t="s">
        <v>18</v>
      </c>
      <c r="B12" s="11" t="s">
        <v>13</v>
      </c>
      <c r="C12" s="11" t="s">
        <v>19</v>
      </c>
      <c r="D12" s="12">
        <v>0</v>
      </c>
      <c r="E12" s="12">
        <v>0</v>
      </c>
      <c r="F12" s="12">
        <f>D12+E12</f>
        <v>0</v>
      </c>
      <c r="G12" s="12">
        <v>0</v>
      </c>
      <c r="H12" s="12">
        <v>0</v>
      </c>
      <c r="I12" s="12">
        <f>G12+H12</f>
        <v>0</v>
      </c>
      <c r="J12" s="12">
        <v>0</v>
      </c>
      <c r="K12" s="12">
        <v>0</v>
      </c>
      <c r="L12" s="12">
        <f>J12+K12</f>
        <v>0</v>
      </c>
    </row>
    <row r="13" spans="1:12" ht="14.45" customHeight="1" x14ac:dyDescent="0.2">
      <c r="A13" s="10" t="s">
        <v>20</v>
      </c>
      <c r="B13" s="11" t="s">
        <v>13</v>
      </c>
      <c r="C13" s="11" t="s">
        <v>21</v>
      </c>
      <c r="D13" s="12">
        <v>849625</v>
      </c>
      <c r="E13" s="12">
        <v>0</v>
      </c>
      <c r="F13" s="12">
        <f>D13+E13</f>
        <v>849625</v>
      </c>
      <c r="G13" s="12">
        <v>849625</v>
      </c>
      <c r="H13" s="12">
        <v>0</v>
      </c>
      <c r="I13" s="12">
        <v>849625</v>
      </c>
      <c r="J13" s="12">
        <v>849625</v>
      </c>
      <c r="K13" s="12">
        <v>0</v>
      </c>
      <c r="L13" s="12">
        <f>J13+K13</f>
        <v>849625</v>
      </c>
    </row>
    <row r="14" spans="1:12" ht="14.45" customHeight="1" x14ac:dyDescent="0.2">
      <c r="A14" s="7" t="s">
        <v>22</v>
      </c>
      <c r="B14" s="8" t="s">
        <v>23</v>
      </c>
      <c r="C14" s="8" t="s">
        <v>0</v>
      </c>
      <c r="D14" s="9">
        <f>D15</f>
        <v>7025404</v>
      </c>
      <c r="E14" s="9">
        <f>E15</f>
        <v>0</v>
      </c>
      <c r="F14" s="9">
        <f>F15</f>
        <v>7025404</v>
      </c>
      <c r="G14" s="9">
        <f t="shared" ref="G14:J14" si="4">G15</f>
        <v>7278319</v>
      </c>
      <c r="H14" s="9">
        <f>H15</f>
        <v>0</v>
      </c>
      <c r="I14" s="9">
        <f>I15</f>
        <v>7278319</v>
      </c>
      <c r="J14" s="9">
        <f t="shared" si="4"/>
        <v>7496668</v>
      </c>
      <c r="K14" s="9">
        <f>K15</f>
        <v>0</v>
      </c>
      <c r="L14" s="9">
        <f>L15</f>
        <v>7496668</v>
      </c>
    </row>
    <row r="15" spans="1:12" ht="14.45" customHeight="1" x14ac:dyDescent="0.2">
      <c r="A15" s="10" t="s">
        <v>14</v>
      </c>
      <c r="B15" s="11" t="s">
        <v>23</v>
      </c>
      <c r="C15" s="11" t="s">
        <v>15</v>
      </c>
      <c r="D15" s="12">
        <v>7025404</v>
      </c>
      <c r="E15" s="12">
        <v>0</v>
      </c>
      <c r="F15" s="12">
        <f>D15+E15</f>
        <v>7025404</v>
      </c>
      <c r="G15" s="12">
        <v>7278319</v>
      </c>
      <c r="H15" s="12">
        <v>0</v>
      </c>
      <c r="I15" s="12">
        <f>G15+H15</f>
        <v>7278319</v>
      </c>
      <c r="J15" s="12">
        <v>7496668</v>
      </c>
      <c r="K15" s="12">
        <v>0</v>
      </c>
      <c r="L15" s="12">
        <f>J15+K15</f>
        <v>7496668</v>
      </c>
    </row>
    <row r="16" spans="1:12" ht="13.5" x14ac:dyDescent="0.2">
      <c r="A16" s="7" t="s">
        <v>24</v>
      </c>
      <c r="B16" s="8" t="s">
        <v>25</v>
      </c>
      <c r="C16" s="8" t="s">
        <v>0</v>
      </c>
      <c r="D16" s="9">
        <f>D17+D18</f>
        <v>571657</v>
      </c>
      <c r="E16" s="9">
        <f>E17+E18</f>
        <v>0</v>
      </c>
      <c r="F16" s="9">
        <f>F17+F18</f>
        <v>571657</v>
      </c>
      <c r="G16" s="9">
        <f t="shared" ref="G16:J16" si="5">G17+G18</f>
        <v>594507</v>
      </c>
      <c r="H16" s="9">
        <f>H17+H18</f>
        <v>0</v>
      </c>
      <c r="I16" s="9">
        <f>I17+I18</f>
        <v>594507</v>
      </c>
      <c r="J16" s="9">
        <f t="shared" si="5"/>
        <v>617039</v>
      </c>
      <c r="K16" s="9">
        <f>K17+K18</f>
        <v>0</v>
      </c>
      <c r="L16" s="9">
        <f>L17+L18</f>
        <v>617039</v>
      </c>
    </row>
    <row r="17" spans="1:12" ht="14.45" customHeight="1" x14ac:dyDescent="0.2">
      <c r="A17" s="10" t="s">
        <v>14</v>
      </c>
      <c r="B17" s="11" t="s">
        <v>25</v>
      </c>
      <c r="C17" s="11" t="s">
        <v>15</v>
      </c>
      <c r="D17" s="12">
        <v>490465</v>
      </c>
      <c r="E17" s="12">
        <v>0</v>
      </c>
      <c r="F17" s="12">
        <f>D17+E17</f>
        <v>490465</v>
      </c>
      <c r="G17" s="12">
        <v>508687</v>
      </c>
      <c r="H17" s="12">
        <v>0</v>
      </c>
      <c r="I17" s="12">
        <f>G17+H17</f>
        <v>508687</v>
      </c>
      <c r="J17" s="12">
        <v>526327</v>
      </c>
      <c r="K17" s="12">
        <v>0</v>
      </c>
      <c r="L17" s="12">
        <f>J17+K17</f>
        <v>526327</v>
      </c>
    </row>
    <row r="18" spans="1:12" x14ac:dyDescent="0.2">
      <c r="A18" s="10" t="s">
        <v>16</v>
      </c>
      <c r="B18" s="11" t="s">
        <v>25</v>
      </c>
      <c r="C18" s="11" t="s">
        <v>17</v>
      </c>
      <c r="D18" s="12">
        <v>81192</v>
      </c>
      <c r="E18" s="12">
        <v>0</v>
      </c>
      <c r="F18" s="12">
        <f>D18+E18</f>
        <v>81192</v>
      </c>
      <c r="G18" s="12">
        <v>85820</v>
      </c>
      <c r="H18" s="12">
        <v>0</v>
      </c>
      <c r="I18" s="12">
        <f>G18+H18</f>
        <v>85820</v>
      </c>
      <c r="J18" s="12">
        <v>90712</v>
      </c>
      <c r="K18" s="12">
        <v>0</v>
      </c>
      <c r="L18" s="12">
        <f>J18+K18</f>
        <v>90712</v>
      </c>
    </row>
    <row r="19" spans="1:12" ht="27" x14ac:dyDescent="0.2">
      <c r="A19" s="7" t="s">
        <v>26</v>
      </c>
      <c r="B19" s="8" t="s">
        <v>27</v>
      </c>
      <c r="C19" s="8" t="s">
        <v>0</v>
      </c>
      <c r="D19" s="9">
        <f>D20+D21+D22</f>
        <v>4927986</v>
      </c>
      <c r="E19" s="9">
        <f>E20+E21+E22</f>
        <v>0</v>
      </c>
      <c r="F19" s="9">
        <f>F20+F21+F22</f>
        <v>4927986</v>
      </c>
      <c r="G19" s="9">
        <f t="shared" ref="G19:J19" si="6">G20+G21+G22</f>
        <v>5046893</v>
      </c>
      <c r="H19" s="9">
        <f>H20+H21+H22</f>
        <v>0</v>
      </c>
      <c r="I19" s="9">
        <f>I20+I21+I22</f>
        <v>5046893</v>
      </c>
      <c r="J19" s="9">
        <f t="shared" si="6"/>
        <v>5260498</v>
      </c>
      <c r="K19" s="9">
        <f>K20+K21+K22</f>
        <v>0</v>
      </c>
      <c r="L19" s="9">
        <f>L20+L21+L22</f>
        <v>5260498</v>
      </c>
    </row>
    <row r="20" spans="1:12" ht="14.45" customHeight="1" x14ac:dyDescent="0.2">
      <c r="A20" s="10" t="s">
        <v>14</v>
      </c>
      <c r="B20" s="11" t="s">
        <v>27</v>
      </c>
      <c r="C20" s="11" t="s">
        <v>15</v>
      </c>
      <c r="D20" s="12">
        <v>4701350</v>
      </c>
      <c r="E20" s="12">
        <v>0</v>
      </c>
      <c r="F20" s="12">
        <f>D20+E20</f>
        <v>4701350</v>
      </c>
      <c r="G20" s="12">
        <v>4812918</v>
      </c>
      <c r="H20" s="12">
        <v>0</v>
      </c>
      <c r="I20" s="12">
        <f>G20+H20</f>
        <v>4812918</v>
      </c>
      <c r="J20" s="12">
        <v>5020161</v>
      </c>
      <c r="K20" s="12">
        <v>0</v>
      </c>
      <c r="L20" s="12">
        <f>J20+K20</f>
        <v>5020161</v>
      </c>
    </row>
    <row r="21" spans="1:12" x14ac:dyDescent="0.2">
      <c r="A21" s="10" t="s">
        <v>16</v>
      </c>
      <c r="B21" s="11" t="s">
        <v>27</v>
      </c>
      <c r="C21" s="11" t="s">
        <v>17</v>
      </c>
      <c r="D21" s="12">
        <v>215196</v>
      </c>
      <c r="E21" s="12">
        <v>0</v>
      </c>
      <c r="F21" s="12">
        <f>D21+E21</f>
        <v>215196</v>
      </c>
      <c r="G21" s="12">
        <v>222123</v>
      </c>
      <c r="H21" s="12">
        <v>0</v>
      </c>
      <c r="I21" s="12">
        <f>G21+H21</f>
        <v>222123</v>
      </c>
      <c r="J21" s="12">
        <v>228130</v>
      </c>
      <c r="K21" s="12">
        <v>0</v>
      </c>
      <c r="L21" s="12">
        <f>J21+K21</f>
        <v>228130</v>
      </c>
    </row>
    <row r="22" spans="1:12" ht="14.45" customHeight="1" x14ac:dyDescent="0.2">
      <c r="A22" s="10" t="s">
        <v>20</v>
      </c>
      <c r="B22" s="11" t="s">
        <v>27</v>
      </c>
      <c r="C22" s="11" t="s">
        <v>21</v>
      </c>
      <c r="D22" s="12">
        <v>11440</v>
      </c>
      <c r="E22" s="12">
        <v>0</v>
      </c>
      <c r="F22" s="12">
        <f>D22+E22</f>
        <v>11440</v>
      </c>
      <c r="G22" s="12">
        <v>11852</v>
      </c>
      <c r="H22" s="12">
        <v>0</v>
      </c>
      <c r="I22" s="12">
        <f>G22+H22</f>
        <v>11852</v>
      </c>
      <c r="J22" s="12">
        <v>12207</v>
      </c>
      <c r="K22" s="12">
        <v>0</v>
      </c>
      <c r="L22" s="12">
        <f>J22+K22</f>
        <v>12207</v>
      </c>
    </row>
    <row r="23" spans="1:12" ht="14.45" customHeight="1" x14ac:dyDescent="0.2">
      <c r="A23" s="4" t="s">
        <v>28</v>
      </c>
      <c r="B23" s="5" t="s">
        <v>29</v>
      </c>
      <c r="C23" s="5" t="s">
        <v>0</v>
      </c>
      <c r="D23" s="6">
        <f t="shared" ref="D23:L23" si="7">D24+D26+D28+D32+D35+D37</f>
        <v>32283199</v>
      </c>
      <c r="E23" s="6">
        <f t="shared" si="7"/>
        <v>0</v>
      </c>
      <c r="F23" s="6">
        <f t="shared" si="7"/>
        <v>32283199</v>
      </c>
      <c r="G23" s="6">
        <f t="shared" si="7"/>
        <v>31377565</v>
      </c>
      <c r="H23" s="6">
        <f t="shared" si="7"/>
        <v>0</v>
      </c>
      <c r="I23" s="6">
        <f t="shared" si="7"/>
        <v>31377565</v>
      </c>
      <c r="J23" s="6">
        <f t="shared" si="7"/>
        <v>30818925</v>
      </c>
      <c r="K23" s="6">
        <f t="shared" si="7"/>
        <v>0</v>
      </c>
      <c r="L23" s="6">
        <f t="shared" si="7"/>
        <v>30818925</v>
      </c>
    </row>
    <row r="24" spans="1:12" ht="14.45" customHeight="1" x14ac:dyDescent="0.2">
      <c r="A24" s="7" t="s">
        <v>30</v>
      </c>
      <c r="B24" s="8" t="s">
        <v>31</v>
      </c>
      <c r="C24" s="8" t="s">
        <v>0</v>
      </c>
      <c r="D24" s="9">
        <f>D25</f>
        <v>1000000</v>
      </c>
      <c r="E24" s="9">
        <f>E25</f>
        <v>0</v>
      </c>
      <c r="F24" s="9">
        <f>F25</f>
        <v>1000000</v>
      </c>
      <c r="G24" s="9">
        <f t="shared" ref="G24:J24" si="8">G25</f>
        <v>1000000</v>
      </c>
      <c r="H24" s="9">
        <f>H25</f>
        <v>0</v>
      </c>
      <c r="I24" s="9">
        <f>I25</f>
        <v>1000000</v>
      </c>
      <c r="J24" s="9">
        <f t="shared" si="8"/>
        <v>1000000</v>
      </c>
      <c r="K24" s="9">
        <f>K25</f>
        <v>0</v>
      </c>
      <c r="L24" s="9">
        <f>L25</f>
        <v>1000000</v>
      </c>
    </row>
    <row r="25" spans="1:12" ht="14.45" customHeight="1" x14ac:dyDescent="0.2">
      <c r="A25" s="10" t="s">
        <v>20</v>
      </c>
      <c r="B25" s="11" t="s">
        <v>31</v>
      </c>
      <c r="C25" s="11" t="s">
        <v>21</v>
      </c>
      <c r="D25" s="12">
        <v>1000000</v>
      </c>
      <c r="E25" s="12">
        <v>0</v>
      </c>
      <c r="F25" s="12">
        <f>D25+E25</f>
        <v>1000000</v>
      </c>
      <c r="G25" s="12">
        <v>1000000</v>
      </c>
      <c r="H25" s="12">
        <v>0</v>
      </c>
      <c r="I25" s="12">
        <f>G25+H25</f>
        <v>1000000</v>
      </c>
      <c r="J25" s="12">
        <v>1000000</v>
      </c>
      <c r="K25" s="12">
        <v>0</v>
      </c>
      <c r="L25" s="12">
        <f>J25+K25</f>
        <v>1000000</v>
      </c>
    </row>
    <row r="26" spans="1:12" ht="27" x14ac:dyDescent="0.2">
      <c r="A26" s="7" t="s">
        <v>32</v>
      </c>
      <c r="B26" s="8" t="s">
        <v>33</v>
      </c>
      <c r="C26" s="8" t="s">
        <v>0</v>
      </c>
      <c r="D26" s="9">
        <f>D27</f>
        <v>1500000</v>
      </c>
      <c r="E26" s="9">
        <f>E27</f>
        <v>0</v>
      </c>
      <c r="F26" s="9">
        <f>F27</f>
        <v>1500000</v>
      </c>
      <c r="G26" s="9">
        <f t="shared" ref="G26:J26" si="9">G27</f>
        <v>1500000</v>
      </c>
      <c r="H26" s="9">
        <f>H27</f>
        <v>0</v>
      </c>
      <c r="I26" s="9">
        <f>I27</f>
        <v>1500000</v>
      </c>
      <c r="J26" s="9">
        <f t="shared" si="9"/>
        <v>1500000</v>
      </c>
      <c r="K26" s="9">
        <f>K27</f>
        <v>0</v>
      </c>
      <c r="L26" s="9">
        <f>L27</f>
        <v>1500000</v>
      </c>
    </row>
    <row r="27" spans="1:12" ht="14.45" customHeight="1" x14ac:dyDescent="0.2">
      <c r="A27" s="10" t="s">
        <v>20</v>
      </c>
      <c r="B27" s="11" t="s">
        <v>33</v>
      </c>
      <c r="C27" s="11" t="s">
        <v>21</v>
      </c>
      <c r="D27" s="12">
        <v>1500000</v>
      </c>
      <c r="E27" s="12">
        <v>0</v>
      </c>
      <c r="F27" s="12">
        <f>D27+E27</f>
        <v>1500000</v>
      </c>
      <c r="G27" s="12">
        <v>1500000</v>
      </c>
      <c r="H27" s="12">
        <v>0</v>
      </c>
      <c r="I27" s="12">
        <f>G27+H27</f>
        <v>1500000</v>
      </c>
      <c r="J27" s="12">
        <v>1500000</v>
      </c>
      <c r="K27" s="12">
        <v>0</v>
      </c>
      <c r="L27" s="12">
        <f>J27+K27</f>
        <v>1500000</v>
      </c>
    </row>
    <row r="28" spans="1:12" ht="13.5" x14ac:dyDescent="0.2">
      <c r="A28" s="7" t="s">
        <v>34</v>
      </c>
      <c r="B28" s="8" t="s">
        <v>35</v>
      </c>
      <c r="C28" s="8" t="s">
        <v>0</v>
      </c>
      <c r="D28" s="9">
        <f>D29+D30+D31</f>
        <v>827048</v>
      </c>
      <c r="E28" s="9">
        <f>E29+E30+E31</f>
        <v>0</v>
      </c>
      <c r="F28" s="9">
        <f>F29+F30+F31</f>
        <v>827048</v>
      </c>
      <c r="G28" s="9">
        <f t="shared" ref="G28:J28" si="10">G29+G30+G31</f>
        <v>851782</v>
      </c>
      <c r="H28" s="9">
        <f>H29+H30+H31</f>
        <v>0</v>
      </c>
      <c r="I28" s="9">
        <f>I29+I30+I31</f>
        <v>851782</v>
      </c>
      <c r="J28" s="9">
        <f t="shared" si="10"/>
        <v>873136</v>
      </c>
      <c r="K28" s="9">
        <f>K29+K30+K31</f>
        <v>0</v>
      </c>
      <c r="L28" s="9">
        <f>L29+L30+L31</f>
        <v>873136</v>
      </c>
    </row>
    <row r="29" spans="1:12" x14ac:dyDescent="0.2">
      <c r="A29" s="10" t="s">
        <v>16</v>
      </c>
      <c r="B29" s="11" t="s">
        <v>35</v>
      </c>
      <c r="C29" s="11" t="s">
        <v>17</v>
      </c>
      <c r="D29" s="12">
        <v>687048</v>
      </c>
      <c r="E29" s="12">
        <v>0</v>
      </c>
      <c r="F29" s="12">
        <f>D29+E29</f>
        <v>687048</v>
      </c>
      <c r="G29" s="12">
        <v>711782</v>
      </c>
      <c r="H29" s="12">
        <v>0</v>
      </c>
      <c r="I29" s="12">
        <f>G29+H29</f>
        <v>711782</v>
      </c>
      <c r="J29" s="12">
        <v>733136</v>
      </c>
      <c r="K29" s="12">
        <v>0</v>
      </c>
      <c r="L29" s="12">
        <f>J29+K29</f>
        <v>733136</v>
      </c>
    </row>
    <row r="30" spans="1:12" x14ac:dyDescent="0.2">
      <c r="A30" s="10" t="s">
        <v>36</v>
      </c>
      <c r="B30" s="11" t="s">
        <v>35</v>
      </c>
      <c r="C30" s="11" t="s">
        <v>37</v>
      </c>
      <c r="D30" s="12">
        <v>140000</v>
      </c>
      <c r="E30" s="12">
        <v>0</v>
      </c>
      <c r="F30" s="12">
        <f>D30+E30</f>
        <v>140000</v>
      </c>
      <c r="G30" s="12">
        <v>140000</v>
      </c>
      <c r="H30" s="12">
        <v>0</v>
      </c>
      <c r="I30" s="12">
        <f>G30+H30</f>
        <v>140000</v>
      </c>
      <c r="J30" s="12">
        <v>140000</v>
      </c>
      <c r="K30" s="12">
        <v>0</v>
      </c>
      <c r="L30" s="12">
        <f>J30+K30</f>
        <v>140000</v>
      </c>
    </row>
    <row r="31" spans="1:12" ht="14.45" customHeight="1" x14ac:dyDescent="0.2">
      <c r="A31" s="10" t="s">
        <v>38</v>
      </c>
      <c r="B31" s="11" t="s">
        <v>35</v>
      </c>
      <c r="C31" s="11" t="s">
        <v>39</v>
      </c>
      <c r="D31" s="12">
        <v>0</v>
      </c>
      <c r="E31" s="12">
        <v>0</v>
      </c>
      <c r="F31" s="12">
        <f>D31+E31</f>
        <v>0</v>
      </c>
      <c r="G31" s="12">
        <v>0</v>
      </c>
      <c r="H31" s="12">
        <v>0</v>
      </c>
      <c r="I31" s="12">
        <f>G31+H31</f>
        <v>0</v>
      </c>
      <c r="J31" s="12">
        <v>0</v>
      </c>
      <c r="K31" s="12">
        <v>0</v>
      </c>
      <c r="L31" s="12">
        <f>J31+K31</f>
        <v>0</v>
      </c>
    </row>
    <row r="32" spans="1:12" ht="13.5" x14ac:dyDescent="0.2">
      <c r="A32" s="7" t="s">
        <v>40</v>
      </c>
      <c r="B32" s="8" t="s">
        <v>41</v>
      </c>
      <c r="C32" s="8" t="s">
        <v>0</v>
      </c>
      <c r="D32" s="9">
        <f>D33+D34</f>
        <v>16913092</v>
      </c>
      <c r="E32" s="9">
        <f t="shared" ref="E32:L32" si="11">E33+E34</f>
        <v>0</v>
      </c>
      <c r="F32" s="9">
        <f t="shared" si="11"/>
        <v>16913092</v>
      </c>
      <c r="G32" s="9">
        <f t="shared" si="11"/>
        <v>16771650</v>
      </c>
      <c r="H32" s="9">
        <f t="shared" si="11"/>
        <v>0</v>
      </c>
      <c r="I32" s="9">
        <f t="shared" si="11"/>
        <v>16771650</v>
      </c>
      <c r="J32" s="9">
        <f t="shared" si="11"/>
        <v>16774149</v>
      </c>
      <c r="K32" s="9">
        <f t="shared" si="11"/>
        <v>0</v>
      </c>
      <c r="L32" s="9">
        <f t="shared" si="11"/>
        <v>16774149</v>
      </c>
    </row>
    <row r="33" spans="1:12" x14ac:dyDescent="0.2">
      <c r="A33" s="10" t="s">
        <v>16</v>
      </c>
      <c r="B33" s="11" t="s">
        <v>41</v>
      </c>
      <c r="C33" s="11" t="s">
        <v>17</v>
      </c>
      <c r="D33" s="12">
        <f>415685+16377407</f>
        <v>16793092</v>
      </c>
      <c r="E33" s="12">
        <v>0</v>
      </c>
      <c r="F33" s="12">
        <f>D33+E33</f>
        <v>16793092</v>
      </c>
      <c r="G33" s="12">
        <f>269923+16377407</f>
        <v>16647330</v>
      </c>
      <c r="H33" s="12">
        <v>0</v>
      </c>
      <c r="I33" s="12">
        <f>G33+H33</f>
        <v>16647330</v>
      </c>
      <c r="J33" s="12">
        <f>268692+16377407</f>
        <v>16646099</v>
      </c>
      <c r="K33" s="12">
        <v>0</v>
      </c>
      <c r="L33" s="12">
        <f>J33+K33</f>
        <v>16646099</v>
      </c>
    </row>
    <row r="34" spans="1:12" x14ac:dyDescent="0.2">
      <c r="A34" s="10" t="s">
        <v>36</v>
      </c>
      <c r="B34" s="11" t="s">
        <v>41</v>
      </c>
      <c r="C34" s="11" t="s">
        <v>37</v>
      </c>
      <c r="D34" s="12">
        <v>120000</v>
      </c>
      <c r="E34" s="12">
        <v>0</v>
      </c>
      <c r="F34" s="12">
        <f>D34+E34</f>
        <v>120000</v>
      </c>
      <c r="G34" s="12">
        <v>124320</v>
      </c>
      <c r="H34" s="12">
        <v>0</v>
      </c>
      <c r="I34" s="12">
        <f>G34+H34</f>
        <v>124320</v>
      </c>
      <c r="J34" s="12">
        <v>128050</v>
      </c>
      <c r="K34" s="12">
        <v>0</v>
      </c>
      <c r="L34" s="12">
        <f>J34+K34</f>
        <v>128050</v>
      </c>
    </row>
    <row r="35" spans="1:12" ht="27" x14ac:dyDescent="0.2">
      <c r="A35" s="7" t="s">
        <v>42</v>
      </c>
      <c r="B35" s="8" t="s">
        <v>43</v>
      </c>
      <c r="C35" s="8" t="s">
        <v>0</v>
      </c>
      <c r="D35" s="9">
        <f>D36</f>
        <v>7650000</v>
      </c>
      <c r="E35" s="9">
        <f>E36</f>
        <v>0</v>
      </c>
      <c r="F35" s="9">
        <f>F36</f>
        <v>7650000</v>
      </c>
      <c r="G35" s="9">
        <f t="shared" ref="G35:J35" si="12">G36</f>
        <v>7650000</v>
      </c>
      <c r="H35" s="9">
        <f>H36</f>
        <v>0</v>
      </c>
      <c r="I35" s="9">
        <f>I36</f>
        <v>7650000</v>
      </c>
      <c r="J35" s="9">
        <f t="shared" si="12"/>
        <v>6991958</v>
      </c>
      <c r="K35" s="9">
        <f>K36</f>
        <v>0</v>
      </c>
      <c r="L35" s="9">
        <f>L36</f>
        <v>6991958</v>
      </c>
    </row>
    <row r="36" spans="1:12" ht="14.45" customHeight="1" x14ac:dyDescent="0.2">
      <c r="A36" s="10" t="s">
        <v>20</v>
      </c>
      <c r="B36" s="11" t="s">
        <v>43</v>
      </c>
      <c r="C36" s="11" t="s">
        <v>21</v>
      </c>
      <c r="D36" s="12">
        <v>7650000</v>
      </c>
      <c r="E36" s="12">
        <v>0</v>
      </c>
      <c r="F36" s="12">
        <f>D36+E36</f>
        <v>7650000</v>
      </c>
      <c r="G36" s="12">
        <v>7650000</v>
      </c>
      <c r="H36" s="12">
        <v>0</v>
      </c>
      <c r="I36" s="12">
        <f>G36+H36</f>
        <v>7650000</v>
      </c>
      <c r="J36" s="12">
        <v>6991958</v>
      </c>
      <c r="K36" s="12">
        <v>0</v>
      </c>
      <c r="L36" s="12">
        <f>J36+K36</f>
        <v>6991958</v>
      </c>
    </row>
    <row r="37" spans="1:12" ht="13.5" x14ac:dyDescent="0.2">
      <c r="A37" s="7" t="s">
        <v>44</v>
      </c>
      <c r="B37" s="8" t="s">
        <v>45</v>
      </c>
      <c r="C37" s="8" t="s">
        <v>0</v>
      </c>
      <c r="D37" s="9">
        <f>D38+D39+D40+D41</f>
        <v>4393059</v>
      </c>
      <c r="E37" s="9">
        <f t="shared" ref="E37:L37" si="13">E38+E39+E40+E41</f>
        <v>0</v>
      </c>
      <c r="F37" s="9">
        <f t="shared" si="13"/>
        <v>4393059</v>
      </c>
      <c r="G37" s="9">
        <f t="shared" si="13"/>
        <v>3604133</v>
      </c>
      <c r="H37" s="9">
        <f t="shared" si="13"/>
        <v>0</v>
      </c>
      <c r="I37" s="9">
        <f t="shared" si="13"/>
        <v>3604133</v>
      </c>
      <c r="J37" s="9">
        <f t="shared" si="13"/>
        <v>3679682</v>
      </c>
      <c r="K37" s="9">
        <f t="shared" si="13"/>
        <v>0</v>
      </c>
      <c r="L37" s="9">
        <f t="shared" si="13"/>
        <v>3679682</v>
      </c>
    </row>
    <row r="38" spans="1:12" x14ac:dyDescent="0.2">
      <c r="A38" s="10" t="s">
        <v>16</v>
      </c>
      <c r="B38" s="11" t="s">
        <v>45</v>
      </c>
      <c r="C38" s="11" t="s">
        <v>17</v>
      </c>
      <c r="D38" s="12">
        <f>1994846+96000</f>
        <v>2090846</v>
      </c>
      <c r="E38" s="12">
        <v>0</v>
      </c>
      <c r="F38" s="12">
        <f>D38+E38</f>
        <v>2090846</v>
      </c>
      <c r="G38" s="12">
        <f>2246844+99456</f>
        <v>2346300</v>
      </c>
      <c r="H38" s="12">
        <v>0</v>
      </c>
      <c r="I38" s="12">
        <f>G38+H38</f>
        <v>2346300</v>
      </c>
      <c r="J38" s="12">
        <f>2310624+102440</f>
        <v>2413064</v>
      </c>
      <c r="K38" s="12">
        <v>0</v>
      </c>
      <c r="L38" s="12">
        <f>J38+K38</f>
        <v>2413064</v>
      </c>
    </row>
    <row r="39" spans="1:12" x14ac:dyDescent="0.2">
      <c r="A39" s="10" t="s">
        <v>36</v>
      </c>
      <c r="B39" s="11" t="s">
        <v>45</v>
      </c>
      <c r="C39" s="11" t="s">
        <v>37</v>
      </c>
      <c r="D39" s="12">
        <v>965000</v>
      </c>
      <c r="E39" s="12">
        <v>0</v>
      </c>
      <c r="F39" s="12">
        <f t="shared" ref="F39:F41" si="14">D39+E39</f>
        <v>965000</v>
      </c>
      <c r="G39" s="12">
        <v>965000</v>
      </c>
      <c r="H39" s="12">
        <v>0</v>
      </c>
      <c r="I39" s="12">
        <v>965000</v>
      </c>
      <c r="J39" s="12">
        <v>965000</v>
      </c>
      <c r="K39" s="12">
        <v>0</v>
      </c>
      <c r="L39" s="12">
        <f>J39+K39</f>
        <v>965000</v>
      </c>
    </row>
    <row r="40" spans="1:12" ht="25.5" x14ac:dyDescent="0.2">
      <c r="A40" s="14" t="s">
        <v>53</v>
      </c>
      <c r="B40" s="11" t="s">
        <v>45</v>
      </c>
      <c r="C40" s="11">
        <v>600</v>
      </c>
      <c r="D40" s="12">
        <v>0</v>
      </c>
      <c r="E40" s="12">
        <v>0</v>
      </c>
      <c r="F40" s="12">
        <f t="shared" si="14"/>
        <v>0</v>
      </c>
      <c r="G40" s="12">
        <v>0</v>
      </c>
      <c r="H40" s="12">
        <v>0</v>
      </c>
      <c r="I40" s="12">
        <f>G40+H40</f>
        <v>0</v>
      </c>
      <c r="J40" s="12">
        <v>0</v>
      </c>
      <c r="K40" s="12">
        <v>0</v>
      </c>
      <c r="L40" s="12">
        <f>J40+K40</f>
        <v>0</v>
      </c>
    </row>
    <row r="41" spans="1:12" ht="14.45" customHeight="1" x14ac:dyDescent="0.2">
      <c r="A41" s="10" t="s">
        <v>20</v>
      </c>
      <c r="B41" s="11" t="s">
        <v>45</v>
      </c>
      <c r="C41" s="11" t="s">
        <v>21</v>
      </c>
      <c r="D41" s="12">
        <v>1337213</v>
      </c>
      <c r="E41" s="12">
        <v>0</v>
      </c>
      <c r="F41" s="12">
        <f t="shared" si="14"/>
        <v>1337213</v>
      </c>
      <c r="G41" s="12">
        <v>292833</v>
      </c>
      <c r="H41" s="12">
        <v>0</v>
      </c>
      <c r="I41" s="12">
        <f>G41+H41</f>
        <v>292833</v>
      </c>
      <c r="J41" s="12">
        <v>301618</v>
      </c>
      <c r="K41" s="12">
        <v>0</v>
      </c>
      <c r="L41" s="12">
        <f>J41+K41</f>
        <v>301618</v>
      </c>
    </row>
    <row r="42" spans="1:12" ht="14.45" customHeight="1" x14ac:dyDescent="0.2">
      <c r="A42" s="4" t="s">
        <v>38</v>
      </c>
      <c r="B42" s="5" t="s">
        <v>46</v>
      </c>
      <c r="C42" s="5" t="s">
        <v>0</v>
      </c>
      <c r="D42" s="6">
        <f t="shared" ref="D42:F43" si="15">D43</f>
        <v>987439</v>
      </c>
      <c r="E42" s="6">
        <f t="shared" si="15"/>
        <v>0</v>
      </c>
      <c r="F42" s="6">
        <f t="shared" si="15"/>
        <v>987439</v>
      </c>
      <c r="G42" s="6">
        <f t="shared" ref="G42:J42" si="16">G43</f>
        <v>987439</v>
      </c>
      <c r="H42" s="6">
        <f>H43</f>
        <v>0</v>
      </c>
      <c r="I42" s="6">
        <f>I43</f>
        <v>987439</v>
      </c>
      <c r="J42" s="6">
        <f t="shared" si="16"/>
        <v>987439</v>
      </c>
      <c r="K42" s="6">
        <f>K43</f>
        <v>0</v>
      </c>
      <c r="L42" s="6">
        <f>L43</f>
        <v>987439</v>
      </c>
    </row>
    <row r="43" spans="1:12" ht="40.5" x14ac:dyDescent="0.2">
      <c r="A43" s="7" t="s">
        <v>47</v>
      </c>
      <c r="B43" s="8" t="s">
        <v>48</v>
      </c>
      <c r="C43" s="8" t="s">
        <v>0</v>
      </c>
      <c r="D43" s="9">
        <f t="shared" si="15"/>
        <v>987439</v>
      </c>
      <c r="E43" s="9">
        <f t="shared" si="15"/>
        <v>0</v>
      </c>
      <c r="F43" s="9">
        <f t="shared" si="15"/>
        <v>987439</v>
      </c>
      <c r="G43" s="9">
        <f t="shared" ref="G43:J43" si="17">G44</f>
        <v>987439</v>
      </c>
      <c r="H43" s="9">
        <f>H44</f>
        <v>0</v>
      </c>
      <c r="I43" s="9">
        <f>I44</f>
        <v>987439</v>
      </c>
      <c r="J43" s="9">
        <f t="shared" si="17"/>
        <v>987439</v>
      </c>
      <c r="K43" s="9">
        <f>K44</f>
        <v>0</v>
      </c>
      <c r="L43" s="9">
        <f>L44</f>
        <v>987439</v>
      </c>
    </row>
    <row r="44" spans="1:12" ht="14.45" customHeight="1" x14ac:dyDescent="0.2">
      <c r="A44" s="10" t="s">
        <v>38</v>
      </c>
      <c r="B44" s="11" t="s">
        <v>48</v>
      </c>
      <c r="C44" s="11" t="s">
        <v>39</v>
      </c>
      <c r="D44" s="12">
        <v>987439</v>
      </c>
      <c r="E44" s="12">
        <v>0</v>
      </c>
      <c r="F44" s="12">
        <f>D44+E44</f>
        <v>987439</v>
      </c>
      <c r="G44" s="12">
        <v>987439</v>
      </c>
      <c r="H44" s="12">
        <v>0</v>
      </c>
      <c r="I44" s="12">
        <v>987439</v>
      </c>
      <c r="J44" s="12">
        <v>987439</v>
      </c>
      <c r="K44" s="12">
        <v>0</v>
      </c>
      <c r="L44" s="12">
        <f>J44+K44</f>
        <v>987439</v>
      </c>
    </row>
    <row r="45" spans="1:12" ht="14.45" customHeight="1" x14ac:dyDescent="0.2">
      <c r="A45" s="4" t="s">
        <v>49</v>
      </c>
      <c r="B45" s="5" t="s">
        <v>50</v>
      </c>
      <c r="C45" s="5" t="s">
        <v>0</v>
      </c>
      <c r="D45" s="6">
        <f t="shared" ref="D45:F46" si="18">D46</f>
        <v>0</v>
      </c>
      <c r="E45" s="6">
        <f t="shared" si="18"/>
        <v>0</v>
      </c>
      <c r="F45" s="6">
        <f t="shared" si="18"/>
        <v>0</v>
      </c>
      <c r="G45" s="6">
        <f t="shared" ref="G45:J45" si="19">G46</f>
        <v>13850431.529999999</v>
      </c>
      <c r="H45" s="6">
        <f>H46</f>
        <v>27695066.52</v>
      </c>
      <c r="I45" s="6">
        <f>I46</f>
        <v>41545498.049999997</v>
      </c>
      <c r="J45" s="6">
        <f t="shared" si="19"/>
        <v>31303073.16</v>
      </c>
      <c r="K45" s="6">
        <f>K46</f>
        <v>0</v>
      </c>
      <c r="L45" s="6">
        <f>L46</f>
        <v>31303073.16</v>
      </c>
    </row>
    <row r="46" spans="1:12" ht="14.45" customHeight="1" x14ac:dyDescent="0.2">
      <c r="A46" s="7" t="s">
        <v>49</v>
      </c>
      <c r="B46" s="8" t="s">
        <v>50</v>
      </c>
      <c r="C46" s="8" t="s">
        <v>0</v>
      </c>
      <c r="D46" s="9">
        <f t="shared" si="18"/>
        <v>0</v>
      </c>
      <c r="E46" s="9">
        <f t="shared" si="18"/>
        <v>0</v>
      </c>
      <c r="F46" s="9">
        <f t="shared" si="18"/>
        <v>0</v>
      </c>
      <c r="G46" s="9">
        <f t="shared" ref="G46:J46" si="20">G47</f>
        <v>13850431.529999999</v>
      </c>
      <c r="H46" s="9">
        <f>H47</f>
        <v>27695066.52</v>
      </c>
      <c r="I46" s="9">
        <f>I47</f>
        <v>41545498.049999997</v>
      </c>
      <c r="J46" s="9">
        <f t="shared" si="20"/>
        <v>31303073.16</v>
      </c>
      <c r="K46" s="9">
        <f>K47</f>
        <v>0</v>
      </c>
      <c r="L46" s="9">
        <f>L47</f>
        <v>31303073.16</v>
      </c>
    </row>
    <row r="47" spans="1:12" ht="14.45" customHeight="1" x14ac:dyDescent="0.2">
      <c r="A47" s="10" t="s">
        <v>20</v>
      </c>
      <c r="B47" s="11" t="s">
        <v>50</v>
      </c>
      <c r="C47" s="11" t="s">
        <v>21</v>
      </c>
      <c r="D47" s="12">
        <v>0</v>
      </c>
      <c r="E47" s="12">
        <v>0</v>
      </c>
      <c r="F47" s="12">
        <f>D47+E47</f>
        <v>0</v>
      </c>
      <c r="G47" s="17">
        <v>13850431.529999999</v>
      </c>
      <c r="H47" s="17">
        <v>27695066.52</v>
      </c>
      <c r="I47" s="18">
        <f>G47+H47</f>
        <v>41545498.049999997</v>
      </c>
      <c r="J47" s="17">
        <f>27695066.52+3608006.64</f>
        <v>31303073.16</v>
      </c>
      <c r="K47" s="12">
        <v>0</v>
      </c>
      <c r="L47" s="12">
        <f>J47+K47</f>
        <v>31303073.16</v>
      </c>
    </row>
    <row r="49" spans="3:12" x14ac:dyDescent="0.2">
      <c r="C49" s="15"/>
      <c r="D49" s="15"/>
      <c r="E49" s="15"/>
      <c r="F49" s="15"/>
      <c r="G49" s="15"/>
      <c r="H49" s="15"/>
      <c r="I49" s="15"/>
      <c r="J49" s="15"/>
      <c r="K49" s="15"/>
      <c r="L49" s="15"/>
    </row>
  </sheetData>
  <mergeCells count="3">
    <mergeCell ref="A4:L4"/>
    <mergeCell ref="A3:L3"/>
    <mergeCell ref="A2:L2"/>
  </mergeCells>
  <pageMargins left="0.78740157480314965" right="0" top="0.39370078740157483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2020-11-27T02:02:31Z</dcterms:modified>
</cp:coreProperties>
</file>